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2022ELLSolarRFP/Shared Documents/1. RFP Document Development/5. Updated Documents Post Final/"/>
    </mc:Choice>
  </mc:AlternateContent>
  <xr:revisionPtr revIDLastSave="7" documentId="8_{D6E47F7F-0B24-4743-B190-57A74B37EDE6}" xr6:coauthVersionLast="47" xr6:coauthVersionMax="47" xr10:uidLastSave="{18E62EAD-5189-4A01-BDD1-73F2B1BAF1B6}"/>
  <bookViews>
    <workbookView xWindow="-28920" yWindow="-120" windowWidth="29040" windowHeight="15840" xr2:uid="{3E8C460D-4687-40F2-877E-08270D42FF10}"/>
  </bookViews>
  <sheets>
    <sheet name="Attachment A1 - Variable PPA" sheetId="1" r:id="rId1"/>
    <sheet name="Indices Proposa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H37" i="1"/>
  <c r="G37" i="1"/>
  <c r="F37" i="1"/>
  <c r="E37" i="1"/>
  <c r="D37" i="1"/>
  <c r="B37" i="1"/>
  <c r="C30" i="1"/>
  <c r="I30" i="1" s="1"/>
  <c r="C29" i="1"/>
  <c r="K29" i="1" s="1"/>
  <c r="L28" i="1"/>
  <c r="K28" i="1"/>
  <c r="I28" i="1"/>
  <c r="C28" i="1"/>
  <c r="L27" i="1"/>
  <c r="K27" i="1"/>
  <c r="I27" i="1"/>
  <c r="C27" i="1"/>
  <c r="C26" i="1"/>
  <c r="C24" i="1"/>
  <c r="K24" i="1" s="1"/>
  <c r="L23" i="1"/>
  <c r="K23" i="1"/>
  <c r="I23" i="1"/>
  <c r="C23" i="1"/>
  <c r="L22" i="1"/>
  <c r="K22" i="1"/>
  <c r="I22" i="1"/>
  <c r="C22" i="1"/>
  <c r="C21" i="1"/>
  <c r="C19" i="1"/>
  <c r="K19" i="1" s="1"/>
  <c r="L17" i="1"/>
  <c r="K17" i="1"/>
  <c r="I17" i="1"/>
  <c r="C17" i="1"/>
  <c r="L15" i="1"/>
  <c r="K15" i="1"/>
  <c r="I15" i="1"/>
  <c r="C15" i="1"/>
  <c r="C14" i="1"/>
  <c r="L14" i="1" s="1"/>
  <c r="C12" i="1"/>
  <c r="K12" i="1" s="1"/>
  <c r="L10" i="1"/>
  <c r="K10" i="1"/>
  <c r="I10" i="1"/>
  <c r="C10" i="1"/>
  <c r="L9" i="1"/>
  <c r="K9" i="1"/>
  <c r="I9" i="1"/>
  <c r="C9" i="1"/>
  <c r="C8" i="1"/>
  <c r="C6" i="1"/>
  <c r="K6" i="1" s="1"/>
  <c r="L6" i="1" l="1"/>
  <c r="L12" i="1"/>
  <c r="L19" i="1"/>
  <c r="L24" i="1"/>
  <c r="L29" i="1"/>
  <c r="I26" i="1"/>
  <c r="I6" i="1"/>
  <c r="K8" i="1"/>
  <c r="I12" i="1"/>
  <c r="K14" i="1"/>
  <c r="I19" i="1"/>
  <c r="K21" i="1"/>
  <c r="I24" i="1"/>
  <c r="K26" i="1"/>
  <c r="I29" i="1"/>
  <c r="K30" i="1"/>
  <c r="C37" i="1"/>
  <c r="I14" i="1"/>
  <c r="L8" i="1"/>
  <c r="L21" i="1"/>
  <c r="L26" i="1"/>
  <c r="L30" i="1"/>
  <c r="I8" i="1"/>
  <c r="I21" i="1"/>
  <c r="I37" i="1" l="1"/>
  <c r="J36" i="1"/>
  <c r="J22" i="1"/>
  <c r="M22" i="1" s="1"/>
  <c r="J15" i="1"/>
  <c r="M15" i="1" s="1"/>
  <c r="K37" i="1"/>
  <c r="J35" i="1"/>
  <c r="J34" i="1"/>
  <c r="J27" i="1"/>
  <c r="M27" i="1" s="1"/>
  <c r="J33" i="1"/>
  <c r="J23" i="1"/>
  <c r="M23" i="1" s="1"/>
  <c r="J17" i="1"/>
  <c r="M17" i="1" s="1"/>
  <c r="J10" i="1"/>
  <c r="M10" i="1" s="1"/>
  <c r="J9" i="1"/>
  <c r="M9" i="1" s="1"/>
  <c r="J19" i="1"/>
  <c r="M19" i="1" s="1"/>
  <c r="J26" i="1"/>
  <c r="M26" i="1" s="1"/>
  <c r="J24" i="1"/>
  <c r="M24" i="1" s="1"/>
  <c r="J12" i="1"/>
  <c r="M12" i="1" s="1"/>
  <c r="J14" i="1"/>
  <c r="M14" i="1" s="1"/>
  <c r="J21" i="1"/>
  <c r="M21" i="1" s="1"/>
  <c r="J28" i="1"/>
  <c r="M28" i="1" s="1"/>
  <c r="J6" i="1"/>
  <c r="L37" i="1"/>
  <c r="J30" i="1"/>
  <c r="M30" i="1" s="1"/>
  <c r="J29" i="1"/>
  <c r="M29" i="1" s="1"/>
  <c r="J8" i="1"/>
  <c r="M8" i="1" s="1"/>
  <c r="J37" i="1" l="1"/>
  <c r="M6" i="1"/>
  <c r="M37" i="1" s="1"/>
</calcChain>
</file>

<file path=xl/sharedStrings.xml><?xml version="1.0" encoding="utf-8"?>
<sst xmlns="http://schemas.openxmlformats.org/spreadsheetml/2006/main" count="145" uniqueCount="60">
  <si>
    <t>Appendix D 1 - Attachment A1 Cost Components (PPA)</t>
  </si>
  <si>
    <t>Solar Only Total
(Capped Price)</t>
  </si>
  <si>
    <t>Solar Only Total
(Base Price)</t>
  </si>
  <si>
    <t>Solar Only Total Variable Price (Base Price)</t>
  </si>
  <si>
    <t>Solar Only Total Fixed Price 
(Base Price)</t>
  </si>
  <si>
    <t>Solar + Battery Option 1 ( __ MW)</t>
  </si>
  <si>
    <t>Solar + Battery Option 2 ( __ MW)</t>
  </si>
  <si>
    <t>Solar + Battery Option 3 ( __ MW)</t>
  </si>
  <si>
    <t>% Increase from Base to Cap</t>
  </si>
  <si>
    <t>% of Total Cost</t>
  </si>
  <si>
    <t>Fixed %</t>
  </si>
  <si>
    <t>Variable %</t>
  </si>
  <si>
    <t>Variable Weight</t>
  </si>
  <si>
    <t>COMPONENT PRICING REQUIRED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</si>
  <si>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</si>
  <si>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</si>
  <si>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</si>
  <si>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</si>
  <si>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</si>
  <si>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</si>
  <si>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Other (Combiner Boxes, etc.)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</si>
  <si>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</si>
  <si>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</si>
  <si>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</si>
  <si>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</si>
  <si>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</si>
  <si>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</si>
  <si>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</si>
  <si>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</si>
  <si>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</si>
  <si>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</si>
  <si>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</si>
  <si>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</si>
  <si>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</si>
  <si>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</si>
  <si>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</si>
  <si>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</si>
  <si>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</si>
  <si>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</si>
  <si>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</si>
  <si>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</si>
  <si>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</si>
  <si>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</si>
  <si>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</si>
  <si>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</si>
  <si>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</si>
  <si>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</si>
  <si>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</si>
  <si>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Option: Direct Buried Cable Management System (We may or may not elect to exercise these numbers in the evaluation process)</t>
  </si>
  <si>
    <t>Itemized price of the Project's cable management system (e.g., CAB-style, direct buried) included in the proposal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</si>
  <si>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</si>
  <si>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</si>
  <si>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</si>
  <si>
    <t>Component</t>
  </si>
  <si>
    <t>Proposed Index</t>
  </si>
  <si>
    <t>Index Percent of Variable Price</t>
  </si>
  <si>
    <t>SPT: Polysilicon, China, CPCIP</t>
  </si>
  <si>
    <t>SPT: 2.0mm Coating PV Glass (RMB)</t>
  </si>
  <si>
    <t>SPM: Galvanized Sheet, Midwest</t>
  </si>
  <si>
    <t xml:space="preserve">Note: Should either be 100% or 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</si>
</sst>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0" fontId="1" fillId="2" borderId="5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>
      <alignment horizontal="left" vertical="center" wrapText="1" inden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164" fontId="4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164" fontId="4" fillId="4" borderId="11" xfId="0" applyNumberFormat="1" applyFont="1" applyFill="1" applyBorder="1" applyAlignment="1" applyProtection="1">
      <alignment vertical="center" wrapText="1"/>
      <protection locked="0"/>
    </xf>
    <xf numFmtId="164" fontId="4" fillId="4" borderId="6" xfId="0" applyNumberFormat="1" applyFont="1" applyFill="1" applyBorder="1" applyAlignment="1" applyProtection="1">
      <alignment vertical="center" wrapText="1"/>
      <protection locked="0"/>
    </xf>
    <xf numFmtId="0" fontId="2" fillId="5" borderId="4" xfId="0" applyFont="1" applyFill="1" applyBorder="1" applyAlignment="1">
      <alignment horizontal="right" vertical="center" wrapText="1"/>
    </xf>
    <xf numFmtId="164" fontId="2" fillId="5" borderId="11" xfId="1" applyNumberFormat="1" applyFont="1" applyFill="1" applyBorder="1" applyAlignment="1" applyProtection="1">
      <alignment vertical="center" wrapText="1"/>
    </xf>
    <xf numFmtId="164" fontId="2" fillId="5" borderId="6" xfId="1" applyNumberFormat="1" applyFont="1" applyFill="1" applyBorder="1" applyAlignment="1" applyProtection="1">
      <alignment vertical="center" wrapText="1"/>
    </xf>
    <xf numFmtId="10" fontId="2" fillId="5" borderId="6" xfId="1" applyNumberFormat="1" applyFont="1" applyFill="1" applyBorder="1" applyAlignment="1" applyProtection="1">
      <alignment vertical="center" wrapText="1"/>
    </xf>
    <xf numFmtId="10" fontId="2" fillId="5" borderId="6" xfId="1" applyNumberFormat="1" applyFont="1" applyFill="1" applyBorder="1" applyAlignment="1">
      <alignment vertical="center" wrapText="1"/>
    </xf>
    <xf numFmtId="0" fontId="0" fillId="2" borderId="12" xfId="0" applyFill="1" applyBorder="1"/>
    <xf numFmtId="10" fontId="0" fillId="2" borderId="0" xfId="0" applyNumberFormat="1" applyFill="1" applyProtection="1">
      <protection locked="0"/>
    </xf>
    <xf numFmtId="0" fontId="0" fillId="2" borderId="13" xfId="0" applyFill="1" applyBorder="1" applyProtection="1">
      <protection locked="0"/>
    </xf>
    <xf numFmtId="0" fontId="2" fillId="2" borderId="7" xfId="0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0" fontId="0" fillId="2" borderId="3" xfId="0" applyNumberFormat="1" applyFill="1" applyBorder="1" applyProtection="1"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10" fontId="4" fillId="0" borderId="9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10" fontId="4" fillId="0" borderId="6" xfId="0" applyNumberFormat="1" applyFont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/>
    <xf numFmtId="0" fontId="0" fillId="0" borderId="12" xfId="0" applyBorder="1"/>
    <xf numFmtId="9" fontId="0" fillId="0" borderId="13" xfId="2" applyFont="1" applyBorder="1"/>
    <xf numFmtId="0" fontId="5" fillId="0" borderId="12" xfId="0" applyFont="1" applyBorder="1"/>
    <xf numFmtId="9" fontId="0" fillId="6" borderId="14" xfId="2" applyFont="1" applyFill="1" applyBorder="1" applyAlignment="1">
      <alignment horizontal="center"/>
    </xf>
    <xf numFmtId="0" fontId="0" fillId="0" borderId="13" xfId="0" applyBorder="1"/>
    <xf numFmtId="0" fontId="5" fillId="0" borderId="4" xfId="0" applyFont="1" applyBorder="1"/>
    <xf numFmtId="9" fontId="0" fillId="6" borderId="11" xfId="2" applyFont="1" applyFill="1" applyBorder="1" applyAlignment="1">
      <alignment horizontal="center"/>
    </xf>
    <xf numFmtId="0" fontId="7" fillId="0" borderId="0" xfId="0" applyFont="1"/>
    <xf numFmtId="9" fontId="5" fillId="0" borderId="0" xfId="2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4" fillId="2" borderId="6" xfId="0" applyNumberFormat="1" applyFont="1" applyFill="1" applyBorder="1" applyAlignment="1" applyProtection="1">
      <alignment vertical="center" wrapText="1"/>
    </xf>
    <xf numFmtId="10" fontId="4" fillId="2" borderId="6" xfId="0" applyNumberFormat="1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10" fontId="4" fillId="2" borderId="6" xfId="2" applyNumberFormat="1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3" fillId="3" borderId="10" xfId="0" applyFont="1" applyFill="1" applyBorder="1" applyAlignment="1" applyProtection="1">
      <alignment horizontal="center" vertical="top"/>
      <protection locked="0"/>
    </xf>
    <xf numFmtId="0" fontId="3" fillId="3" borderId="9" xfId="0" applyFont="1" applyFill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theme="9" tint="-0.499984740745262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2080-32DF-46B9-B513-954E4CC6D20A}">
  <dimension ref="A1:M43"/>
  <sheetViews>
    <sheetView tabSelected="1" zoomScaleNormal="100" workbookViewId="0">
      <selection activeCell="J33" sqref="J33"/>
    </sheetView>
  </sheetViews>
  <sheetFormatPr defaultColWidth="8.85546875" defaultRowHeight="12.6"/>
  <cols>
    <col min="1" max="1" width="58" style="1" customWidth="1"/>
    <col min="2" max="5" width="15.28515625" style="1" customWidth="1"/>
    <col min="6" max="6" width="16" style="1" customWidth="1"/>
    <col min="7" max="8" width="15.7109375" style="1" customWidth="1"/>
    <col min="9" max="9" width="13.85546875" style="26" bestFit="1" customWidth="1"/>
    <col min="10" max="12" width="15.7109375" style="26" customWidth="1"/>
    <col min="13" max="13" width="15.7109375" style="1" customWidth="1"/>
    <col min="14" max="16384" width="8.85546875" style="1"/>
  </cols>
  <sheetData>
    <row r="1" spans="1:13" ht="21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13.5" customHeight="1" thickBot="1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5"/>
    </row>
    <row r="3" spans="1:13" ht="35.1" thickBot="1">
      <c r="A3" s="6"/>
      <c r="B3" s="7" t="s">
        <v>1</v>
      </c>
      <c r="C3" s="61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9" t="s">
        <v>12</v>
      </c>
    </row>
    <row r="4" spans="1:13" ht="14.45" thickBot="1">
      <c r="A4" s="65" t="s">
        <v>13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95" thickBot="1">
      <c r="A5" s="11" t="s">
        <v>14</v>
      </c>
      <c r="B5" s="12"/>
      <c r="C5" s="13"/>
      <c r="D5" s="13"/>
      <c r="E5" s="13"/>
      <c r="F5" s="13"/>
      <c r="G5" s="13"/>
      <c r="H5" s="13"/>
      <c r="I5" s="58"/>
      <c r="J5" s="58"/>
      <c r="K5" s="58"/>
      <c r="L5" s="58"/>
      <c r="M5" s="59"/>
    </row>
    <row r="6" spans="1:13" ht="12.95" thickBot="1">
      <c r="A6" s="14" t="s">
        <v>15</v>
      </c>
      <c r="B6" s="15">
        <v>33</v>
      </c>
      <c r="C6" s="57">
        <f>D6+E6</f>
        <v>30</v>
      </c>
      <c r="D6" s="16">
        <v>20</v>
      </c>
      <c r="E6" s="16">
        <v>10</v>
      </c>
      <c r="F6" s="16"/>
      <c r="G6" s="16" t="s">
        <v>16</v>
      </c>
      <c r="H6" s="16" t="s">
        <v>16</v>
      </c>
      <c r="I6" s="58">
        <f>(B6-C6)/C6</f>
        <v>0.1</v>
      </c>
      <c r="J6" s="58">
        <f>C6/$C$37</f>
        <v>5.5555555555555552E-2</v>
      </c>
      <c r="K6" s="58">
        <f>E6/C6</f>
        <v>0.33333333333333331</v>
      </c>
      <c r="L6" s="58">
        <f>D6/C6</f>
        <v>0.66666666666666663</v>
      </c>
      <c r="M6" s="60">
        <f>J6*L6</f>
        <v>3.7037037037037035E-2</v>
      </c>
    </row>
    <row r="7" spans="1:13" ht="12.95" thickBot="1">
      <c r="A7" s="11" t="s">
        <v>17</v>
      </c>
      <c r="B7" s="15"/>
      <c r="C7" s="57"/>
      <c r="D7" s="16"/>
      <c r="E7" s="16"/>
      <c r="F7" s="16"/>
      <c r="G7" s="16"/>
      <c r="H7" s="16"/>
      <c r="I7" s="58"/>
      <c r="J7" s="58"/>
      <c r="K7" s="58"/>
      <c r="L7" s="58"/>
      <c r="M7" s="60"/>
    </row>
    <row r="8" spans="1:13" ht="12.95" thickBot="1">
      <c r="A8" s="14" t="s">
        <v>18</v>
      </c>
      <c r="B8" s="15">
        <v>33</v>
      </c>
      <c r="C8" s="57">
        <f>D8+E8</f>
        <v>30</v>
      </c>
      <c r="D8" s="16">
        <v>20</v>
      </c>
      <c r="E8" s="16">
        <v>10</v>
      </c>
      <c r="F8" s="16" t="s">
        <v>16</v>
      </c>
      <c r="G8" s="16" t="s">
        <v>16</v>
      </c>
      <c r="H8" s="16" t="s">
        <v>16</v>
      </c>
      <c r="I8" s="58">
        <f>(B8-C8)/C8</f>
        <v>0.1</v>
      </c>
      <c r="J8" s="58">
        <f t="shared" ref="J8:J10" si="0">C8/$C$37</f>
        <v>5.5555555555555552E-2</v>
      </c>
      <c r="K8" s="58">
        <f>E8/C8</f>
        <v>0.33333333333333331</v>
      </c>
      <c r="L8" s="58">
        <f>D8/C8</f>
        <v>0.66666666666666663</v>
      </c>
      <c r="M8" s="60">
        <f>J8*L8</f>
        <v>3.7037037037037035E-2</v>
      </c>
    </row>
    <row r="9" spans="1:13" ht="12.95" thickBot="1">
      <c r="A9" s="14" t="s">
        <v>19</v>
      </c>
      <c r="B9" s="15">
        <v>33</v>
      </c>
      <c r="C9" s="57">
        <f>D9+E9</f>
        <v>30</v>
      </c>
      <c r="D9" s="16">
        <v>20</v>
      </c>
      <c r="E9" s="16">
        <v>10</v>
      </c>
      <c r="F9" s="16"/>
      <c r="G9" s="16"/>
      <c r="H9" s="16"/>
      <c r="I9" s="58">
        <f t="shared" ref="I9:I10" si="1">(B9-C9)/C9</f>
        <v>0.1</v>
      </c>
      <c r="J9" s="58">
        <f t="shared" si="0"/>
        <v>5.5555555555555552E-2</v>
      </c>
      <c r="K9" s="58">
        <f>E9/C9</f>
        <v>0.33333333333333331</v>
      </c>
      <c r="L9" s="58">
        <f>D9/C9</f>
        <v>0.66666666666666663</v>
      </c>
      <c r="M9" s="60">
        <f>J9*L9</f>
        <v>3.7037037037037035E-2</v>
      </c>
    </row>
    <row r="10" spans="1:13" ht="12.95" thickBot="1">
      <c r="A10" s="14" t="s">
        <v>20</v>
      </c>
      <c r="B10" s="15">
        <v>33</v>
      </c>
      <c r="C10" s="57">
        <f>D10+E10</f>
        <v>30</v>
      </c>
      <c r="D10" s="16">
        <v>20</v>
      </c>
      <c r="E10" s="16">
        <v>10</v>
      </c>
      <c r="F10" s="16" t="s">
        <v>16</v>
      </c>
      <c r="G10" s="16" t="s">
        <v>16</v>
      </c>
      <c r="H10" s="16" t="s">
        <v>16</v>
      </c>
      <c r="I10" s="58">
        <f t="shared" si="1"/>
        <v>0.1</v>
      </c>
      <c r="J10" s="58">
        <f t="shared" si="0"/>
        <v>5.5555555555555552E-2</v>
      </c>
      <c r="K10" s="58">
        <f>E10/C10</f>
        <v>0.33333333333333331</v>
      </c>
      <c r="L10" s="58">
        <f>D10/C10</f>
        <v>0.66666666666666663</v>
      </c>
      <c r="M10" s="60">
        <f>J10*L10</f>
        <v>3.7037037037037035E-2</v>
      </c>
    </row>
    <row r="11" spans="1:13" ht="12.95" thickBot="1">
      <c r="A11" s="11" t="s">
        <v>21</v>
      </c>
      <c r="B11" s="15"/>
      <c r="C11" s="57"/>
      <c r="D11" s="16"/>
      <c r="E11" s="16"/>
      <c r="F11" s="16"/>
      <c r="G11" s="16"/>
      <c r="H11" s="16"/>
      <c r="I11" s="58"/>
      <c r="J11" s="58"/>
      <c r="K11" s="58"/>
      <c r="L11" s="58"/>
      <c r="M11" s="60"/>
    </row>
    <row r="12" spans="1:13" ht="12.95" thickBot="1">
      <c r="A12" s="14" t="s">
        <v>22</v>
      </c>
      <c r="B12" s="15">
        <v>33</v>
      </c>
      <c r="C12" s="57">
        <f>D12+E12</f>
        <v>30</v>
      </c>
      <c r="D12" s="16">
        <v>20</v>
      </c>
      <c r="E12" s="16">
        <v>10</v>
      </c>
      <c r="F12" s="16" t="s">
        <v>16</v>
      </c>
      <c r="G12" s="16" t="s">
        <v>16</v>
      </c>
      <c r="H12" s="16" t="s">
        <v>16</v>
      </c>
      <c r="I12" s="58">
        <f>(B12-C12)/C12</f>
        <v>0.1</v>
      </c>
      <c r="J12" s="58">
        <f>C12/$C$37</f>
        <v>5.5555555555555552E-2</v>
      </c>
      <c r="K12" s="58">
        <f>E12/C12</f>
        <v>0.33333333333333331</v>
      </c>
      <c r="L12" s="58">
        <f>D12/C12</f>
        <v>0.66666666666666663</v>
      </c>
      <c r="M12" s="60">
        <f>J12*L12</f>
        <v>3.7037037037037035E-2</v>
      </c>
    </row>
    <row r="13" spans="1:13" ht="12.95" thickBot="1">
      <c r="A13" s="11" t="s">
        <v>23</v>
      </c>
      <c r="B13" s="15"/>
      <c r="C13" s="57"/>
      <c r="D13" s="16"/>
      <c r="E13" s="16"/>
      <c r="F13" s="16"/>
      <c r="G13" s="16"/>
      <c r="H13" s="16"/>
      <c r="I13" s="58"/>
      <c r="J13" s="58"/>
      <c r="K13" s="58"/>
      <c r="L13" s="58"/>
      <c r="M13" s="60"/>
    </row>
    <row r="14" spans="1:13" ht="12.95" thickBot="1">
      <c r="A14" s="14" t="s">
        <v>24</v>
      </c>
      <c r="B14" s="15">
        <v>33</v>
      </c>
      <c r="C14" s="57">
        <f>D14+E14</f>
        <v>30</v>
      </c>
      <c r="D14" s="16">
        <v>20</v>
      </c>
      <c r="E14" s="16">
        <v>10</v>
      </c>
      <c r="F14" s="16" t="s">
        <v>16</v>
      </c>
      <c r="G14" s="16" t="s">
        <v>16</v>
      </c>
      <c r="H14" s="16" t="s">
        <v>16</v>
      </c>
      <c r="I14" s="58">
        <f t="shared" ref="I14:I15" si="2">(B14-C14)/C14</f>
        <v>0.1</v>
      </c>
      <c r="J14" s="58">
        <f t="shared" ref="J14:J15" si="3">C14/$C$37</f>
        <v>5.5555555555555552E-2</v>
      </c>
      <c r="K14" s="58">
        <f>E14/C14</f>
        <v>0.33333333333333331</v>
      </c>
      <c r="L14" s="58">
        <f>D14/C14</f>
        <v>0.66666666666666663</v>
      </c>
      <c r="M14" s="60">
        <f>J14*L14</f>
        <v>3.7037037037037035E-2</v>
      </c>
    </row>
    <row r="15" spans="1:13" ht="12.95" thickBot="1">
      <c r="A15" s="14" t="s">
        <v>25</v>
      </c>
      <c r="B15" s="15">
        <v>33</v>
      </c>
      <c r="C15" s="57">
        <f>D15+E15</f>
        <v>30</v>
      </c>
      <c r="D15" s="16">
        <v>20</v>
      </c>
      <c r="E15" s="16">
        <v>10</v>
      </c>
      <c r="F15" s="16" t="s">
        <v>16</v>
      </c>
      <c r="G15" s="16" t="s">
        <v>16</v>
      </c>
      <c r="H15" s="16" t="s">
        <v>16</v>
      </c>
      <c r="I15" s="58">
        <f t="shared" si="2"/>
        <v>0.1</v>
      </c>
      <c r="J15" s="58">
        <f t="shared" si="3"/>
        <v>5.5555555555555552E-2</v>
      </c>
      <c r="K15" s="58">
        <f>E15/C15</f>
        <v>0.33333333333333331</v>
      </c>
      <c r="L15" s="58">
        <f>D15/C15</f>
        <v>0.66666666666666663</v>
      </c>
      <c r="M15" s="60">
        <f>J15*L15</f>
        <v>3.7037037037037035E-2</v>
      </c>
    </row>
    <row r="16" spans="1:13" ht="12.95" thickBot="1">
      <c r="A16" s="11" t="s">
        <v>26</v>
      </c>
      <c r="B16" s="15"/>
      <c r="C16" s="57"/>
      <c r="D16" s="16"/>
      <c r="E16" s="16"/>
      <c r="F16" s="16"/>
      <c r="G16" s="16"/>
      <c r="H16" s="16"/>
      <c r="I16" s="58"/>
      <c r="J16" s="58"/>
      <c r="K16" s="58"/>
      <c r="L16" s="58"/>
      <c r="M16" s="60"/>
    </row>
    <row r="17" spans="1:13" ht="12.95" thickBot="1">
      <c r="A17" s="14" t="s">
        <v>27</v>
      </c>
      <c r="B17" s="15">
        <v>33</v>
      </c>
      <c r="C17" s="57">
        <f>D17+E17</f>
        <v>30</v>
      </c>
      <c r="D17" s="16">
        <v>20</v>
      </c>
      <c r="E17" s="16">
        <v>10</v>
      </c>
      <c r="F17" s="16" t="s">
        <v>16</v>
      </c>
      <c r="G17" s="16" t="s">
        <v>16</v>
      </c>
      <c r="H17" s="16" t="s">
        <v>16</v>
      </c>
      <c r="I17" s="58">
        <f>(B17-C17)/C17</f>
        <v>0.1</v>
      </c>
      <c r="J17" s="58">
        <f>C17/$C$37</f>
        <v>5.5555555555555552E-2</v>
      </c>
      <c r="K17" s="58">
        <f>E17/C17</f>
        <v>0.33333333333333331</v>
      </c>
      <c r="L17" s="58">
        <f>D17/C17</f>
        <v>0.66666666666666663</v>
      </c>
      <c r="M17" s="60">
        <f>J17*L17</f>
        <v>3.7037037037037035E-2</v>
      </c>
    </row>
    <row r="18" spans="1:13" ht="12.95" thickBot="1">
      <c r="A18" s="11" t="s">
        <v>28</v>
      </c>
      <c r="B18" s="15"/>
      <c r="C18" s="57"/>
      <c r="D18" s="16"/>
      <c r="E18" s="16"/>
      <c r="F18" s="16"/>
      <c r="G18" s="16"/>
      <c r="H18" s="16"/>
      <c r="I18" s="58"/>
      <c r="J18" s="58"/>
      <c r="K18" s="58"/>
      <c r="L18" s="58"/>
      <c r="M18" s="60"/>
    </row>
    <row r="19" spans="1:13" ht="12.95" thickBot="1">
      <c r="A19" s="14" t="s">
        <v>29</v>
      </c>
      <c r="B19" s="15">
        <v>33</v>
      </c>
      <c r="C19" s="57">
        <f>D19+E19</f>
        <v>30</v>
      </c>
      <c r="D19" s="16">
        <v>20</v>
      </c>
      <c r="E19" s="16">
        <v>10</v>
      </c>
      <c r="F19" s="16" t="s">
        <v>16</v>
      </c>
      <c r="G19" s="16" t="s">
        <v>16</v>
      </c>
      <c r="H19" s="16" t="s">
        <v>16</v>
      </c>
      <c r="I19" s="58">
        <f>(B19-C19)/C19</f>
        <v>0.1</v>
      </c>
      <c r="J19" s="58">
        <f>C19/$C$37</f>
        <v>5.5555555555555552E-2</v>
      </c>
      <c r="K19" s="58">
        <f>E19/C19</f>
        <v>0.33333333333333331</v>
      </c>
      <c r="L19" s="58">
        <f>D19/C19</f>
        <v>0.66666666666666663</v>
      </c>
      <c r="M19" s="60">
        <f>J19*L19</f>
        <v>3.7037037037037035E-2</v>
      </c>
    </row>
    <row r="20" spans="1:13" ht="12.95" thickBot="1">
      <c r="A20" s="11" t="s">
        <v>30</v>
      </c>
      <c r="B20" s="15"/>
      <c r="C20" s="57"/>
      <c r="D20" s="16"/>
      <c r="E20" s="16"/>
      <c r="F20" s="16"/>
      <c r="G20" s="16"/>
      <c r="H20" s="16"/>
      <c r="I20" s="58"/>
      <c r="J20" s="58"/>
      <c r="K20" s="58"/>
      <c r="L20" s="58"/>
      <c r="M20" s="60"/>
    </row>
    <row r="21" spans="1:13" ht="12.95" thickBot="1">
      <c r="A21" s="14" t="s">
        <v>31</v>
      </c>
      <c r="B21" s="15">
        <v>33</v>
      </c>
      <c r="C21" s="57">
        <f>D21+E21</f>
        <v>30</v>
      </c>
      <c r="D21" s="16">
        <v>20</v>
      </c>
      <c r="E21" s="16">
        <v>10</v>
      </c>
      <c r="F21" s="16" t="s">
        <v>16</v>
      </c>
      <c r="G21" s="16" t="s">
        <v>16</v>
      </c>
      <c r="H21" s="16" t="s">
        <v>16</v>
      </c>
      <c r="I21" s="58">
        <f t="shared" ref="I21:I24" si="4">(B21-C21)/C21</f>
        <v>0.1</v>
      </c>
      <c r="J21" s="58">
        <f t="shared" ref="J21:J24" si="5">C21/$C$37</f>
        <v>5.5555555555555552E-2</v>
      </c>
      <c r="K21" s="58">
        <f>E21/C21</f>
        <v>0.33333333333333331</v>
      </c>
      <c r="L21" s="58">
        <f>D21/C21</f>
        <v>0.66666666666666663</v>
      </c>
      <c r="M21" s="60">
        <f>J21*L21</f>
        <v>3.7037037037037035E-2</v>
      </c>
    </row>
    <row r="22" spans="1:13" ht="12.95" thickBot="1">
      <c r="A22" s="14" t="s">
        <v>32</v>
      </c>
      <c r="B22" s="15">
        <v>33</v>
      </c>
      <c r="C22" s="57">
        <f>D22+E22</f>
        <v>30</v>
      </c>
      <c r="D22" s="16">
        <v>20</v>
      </c>
      <c r="E22" s="16">
        <v>10</v>
      </c>
      <c r="F22" s="16" t="s">
        <v>16</v>
      </c>
      <c r="G22" s="16" t="s">
        <v>16</v>
      </c>
      <c r="H22" s="16" t="s">
        <v>16</v>
      </c>
      <c r="I22" s="58">
        <f t="shared" si="4"/>
        <v>0.1</v>
      </c>
      <c r="J22" s="58">
        <f t="shared" si="5"/>
        <v>5.5555555555555552E-2</v>
      </c>
      <c r="K22" s="58">
        <f>E22/C22</f>
        <v>0.33333333333333331</v>
      </c>
      <c r="L22" s="58">
        <f>D22/C22</f>
        <v>0.66666666666666663</v>
      </c>
      <c r="M22" s="60">
        <f>J22*L22</f>
        <v>3.7037037037037035E-2</v>
      </c>
    </row>
    <row r="23" spans="1:13" ht="12.95" thickBot="1">
      <c r="A23" s="14" t="s">
        <v>33</v>
      </c>
      <c r="B23" s="15">
        <v>33</v>
      </c>
      <c r="C23" s="57">
        <f>D23+E23</f>
        <v>30</v>
      </c>
      <c r="D23" s="16">
        <v>20</v>
      </c>
      <c r="E23" s="16">
        <v>10</v>
      </c>
      <c r="F23" s="16" t="s">
        <v>16</v>
      </c>
      <c r="G23" s="16" t="s">
        <v>16</v>
      </c>
      <c r="H23" s="16" t="s">
        <v>16</v>
      </c>
      <c r="I23" s="58">
        <f t="shared" si="4"/>
        <v>0.1</v>
      </c>
      <c r="J23" s="58">
        <f t="shared" si="5"/>
        <v>5.5555555555555552E-2</v>
      </c>
      <c r="K23" s="58">
        <f>E23/C23</f>
        <v>0.33333333333333331</v>
      </c>
      <c r="L23" s="58">
        <f>D23/C23</f>
        <v>0.66666666666666663</v>
      </c>
      <c r="M23" s="60">
        <f>J23*L23</f>
        <v>3.7037037037037035E-2</v>
      </c>
    </row>
    <row r="24" spans="1:13" ht="12.95" thickBot="1">
      <c r="A24" s="14" t="s">
        <v>34</v>
      </c>
      <c r="B24" s="15">
        <v>33</v>
      </c>
      <c r="C24" s="57">
        <f>D24+E24</f>
        <v>30</v>
      </c>
      <c r="D24" s="16">
        <v>20</v>
      </c>
      <c r="E24" s="16">
        <v>10</v>
      </c>
      <c r="F24" s="16" t="s">
        <v>16</v>
      </c>
      <c r="G24" s="16" t="s">
        <v>16</v>
      </c>
      <c r="H24" s="16" t="s">
        <v>16</v>
      </c>
      <c r="I24" s="58">
        <f t="shared" si="4"/>
        <v>0.1</v>
      </c>
      <c r="J24" s="58">
        <f t="shared" si="5"/>
        <v>5.5555555555555552E-2</v>
      </c>
      <c r="K24" s="58">
        <f>E24/C24</f>
        <v>0.33333333333333331</v>
      </c>
      <c r="L24" s="58">
        <f>D24/C24</f>
        <v>0.66666666666666663</v>
      </c>
      <c r="M24" s="60">
        <f>J24*L24</f>
        <v>3.7037037037037035E-2</v>
      </c>
    </row>
    <row r="25" spans="1:13" ht="12.95" thickBot="1">
      <c r="A25" s="11" t="s">
        <v>35</v>
      </c>
      <c r="B25" s="15"/>
      <c r="C25" s="57"/>
      <c r="D25" s="16"/>
      <c r="E25" s="16"/>
      <c r="F25" s="16"/>
      <c r="G25" s="16"/>
      <c r="H25" s="16"/>
      <c r="I25" s="58"/>
      <c r="J25" s="58"/>
      <c r="K25" s="58"/>
      <c r="L25" s="58"/>
      <c r="M25" s="60"/>
    </row>
    <row r="26" spans="1:13" ht="12.95" thickBot="1">
      <c r="A26" s="14" t="s">
        <v>36</v>
      </c>
      <c r="B26" s="15">
        <v>33</v>
      </c>
      <c r="C26" s="57">
        <f>D26+E26</f>
        <v>30</v>
      </c>
      <c r="D26" s="16">
        <v>20</v>
      </c>
      <c r="E26" s="16">
        <v>10</v>
      </c>
      <c r="F26" s="16" t="s">
        <v>16</v>
      </c>
      <c r="G26" s="16" t="s">
        <v>16</v>
      </c>
      <c r="H26" s="16" t="s">
        <v>16</v>
      </c>
      <c r="I26" s="58">
        <f t="shared" ref="I26:I30" si="6">(B26-C26)/C26</f>
        <v>0.1</v>
      </c>
      <c r="J26" s="58">
        <f t="shared" ref="J26:J30" si="7">C26/$C$37</f>
        <v>5.5555555555555552E-2</v>
      </c>
      <c r="K26" s="58">
        <f>E26/C26</f>
        <v>0.33333333333333331</v>
      </c>
      <c r="L26" s="58">
        <f>D26/C26</f>
        <v>0.66666666666666663</v>
      </c>
      <c r="M26" s="60">
        <f>J26*L26</f>
        <v>3.7037037037037035E-2</v>
      </c>
    </row>
    <row r="27" spans="1:13" ht="12.95" thickBot="1">
      <c r="A27" s="14" t="s">
        <v>37</v>
      </c>
      <c r="B27" s="15">
        <v>33</v>
      </c>
      <c r="C27" s="57">
        <f>D27+E27</f>
        <v>30</v>
      </c>
      <c r="D27" s="16">
        <v>20</v>
      </c>
      <c r="E27" s="16">
        <v>10</v>
      </c>
      <c r="F27" s="16" t="s">
        <v>16</v>
      </c>
      <c r="G27" s="16" t="s">
        <v>16</v>
      </c>
      <c r="H27" s="16" t="s">
        <v>16</v>
      </c>
      <c r="I27" s="58">
        <f t="shared" si="6"/>
        <v>0.1</v>
      </c>
      <c r="J27" s="58">
        <f t="shared" si="7"/>
        <v>5.5555555555555552E-2</v>
      </c>
      <c r="K27" s="58">
        <f>E27/C27</f>
        <v>0.33333333333333331</v>
      </c>
      <c r="L27" s="58">
        <f>D27/C27</f>
        <v>0.66666666666666663</v>
      </c>
      <c r="M27" s="60">
        <f>J27*L27</f>
        <v>3.7037037037037035E-2</v>
      </c>
    </row>
    <row r="28" spans="1:13" ht="12.95" thickBot="1">
      <c r="A28" s="14" t="s">
        <v>38</v>
      </c>
      <c r="B28" s="15">
        <v>33</v>
      </c>
      <c r="C28" s="57">
        <f>D28+E28</f>
        <v>30</v>
      </c>
      <c r="D28" s="16">
        <v>20</v>
      </c>
      <c r="E28" s="16">
        <v>10</v>
      </c>
      <c r="F28" s="16" t="s">
        <v>16</v>
      </c>
      <c r="G28" s="16" t="s">
        <v>16</v>
      </c>
      <c r="H28" s="16" t="s">
        <v>16</v>
      </c>
      <c r="I28" s="58">
        <f t="shared" si="6"/>
        <v>0.1</v>
      </c>
      <c r="J28" s="58">
        <f t="shared" si="7"/>
        <v>5.5555555555555552E-2</v>
      </c>
      <c r="K28" s="58">
        <f>E28/C28</f>
        <v>0.33333333333333331</v>
      </c>
      <c r="L28" s="58">
        <f>D28/C28</f>
        <v>0.66666666666666663</v>
      </c>
      <c r="M28" s="60">
        <f>J28*L28</f>
        <v>3.7037037037037035E-2</v>
      </c>
    </row>
    <row r="29" spans="1:13" ht="12.95" thickBot="1">
      <c r="A29" s="14" t="s">
        <v>39</v>
      </c>
      <c r="B29" s="15">
        <v>33</v>
      </c>
      <c r="C29" s="57">
        <f>D29+E29</f>
        <v>30</v>
      </c>
      <c r="D29" s="16">
        <v>20</v>
      </c>
      <c r="E29" s="16">
        <v>10</v>
      </c>
      <c r="F29" s="16" t="s">
        <v>16</v>
      </c>
      <c r="G29" s="16" t="s">
        <v>16</v>
      </c>
      <c r="H29" s="16" t="s">
        <v>16</v>
      </c>
      <c r="I29" s="58">
        <f t="shared" si="6"/>
        <v>0.1</v>
      </c>
      <c r="J29" s="58">
        <f t="shared" si="7"/>
        <v>5.5555555555555552E-2</v>
      </c>
      <c r="K29" s="58">
        <f>E29/C29</f>
        <v>0.33333333333333331</v>
      </c>
      <c r="L29" s="58">
        <f>D29/C29</f>
        <v>0.66666666666666663</v>
      </c>
      <c r="M29" s="60">
        <f>J29*L29</f>
        <v>3.7037037037037035E-2</v>
      </c>
    </row>
    <row r="30" spans="1:13" ht="12.95" thickBot="1">
      <c r="A30" s="14" t="s">
        <v>40</v>
      </c>
      <c r="B30" s="15">
        <v>33</v>
      </c>
      <c r="C30" s="57">
        <f>D30+E30</f>
        <v>30</v>
      </c>
      <c r="D30" s="16">
        <v>20</v>
      </c>
      <c r="E30" s="16">
        <v>10</v>
      </c>
      <c r="F30" s="16" t="s">
        <v>16</v>
      </c>
      <c r="G30" s="16" t="s">
        <v>16</v>
      </c>
      <c r="H30" s="16" t="s">
        <v>16</v>
      </c>
      <c r="I30" s="58">
        <f t="shared" si="6"/>
        <v>0.1</v>
      </c>
      <c r="J30" s="58">
        <f t="shared" si="7"/>
        <v>5.5555555555555552E-2</v>
      </c>
      <c r="K30" s="58">
        <f>E30/C30</f>
        <v>0.33333333333333331</v>
      </c>
      <c r="L30" s="58">
        <f>D30/C30</f>
        <v>0.66666666666666663</v>
      </c>
      <c r="M30" s="60">
        <f>J30*L30</f>
        <v>3.7037037037037035E-2</v>
      </c>
    </row>
    <row r="31" spans="1:13" ht="12.95" thickBot="1">
      <c r="A31" s="17" t="s">
        <v>41</v>
      </c>
      <c r="B31" s="15"/>
      <c r="C31" s="16"/>
      <c r="D31" s="16"/>
      <c r="E31" s="16"/>
      <c r="F31" s="16" t="s">
        <v>16</v>
      </c>
      <c r="G31" s="16" t="s">
        <v>16</v>
      </c>
      <c r="H31" s="16" t="s">
        <v>16</v>
      </c>
      <c r="I31" s="58"/>
      <c r="J31" s="58"/>
      <c r="K31" s="58"/>
      <c r="L31" s="58"/>
      <c r="M31" s="59"/>
    </row>
    <row r="32" spans="1:13" ht="12.95" thickBot="1">
      <c r="A32" s="11" t="s">
        <v>42</v>
      </c>
      <c r="B32" s="15"/>
      <c r="C32" s="16"/>
      <c r="D32" s="16"/>
      <c r="E32" s="16"/>
      <c r="F32" s="16"/>
      <c r="G32" s="16"/>
      <c r="H32" s="16"/>
      <c r="I32" s="58"/>
      <c r="J32" s="58"/>
      <c r="K32" s="58"/>
      <c r="L32" s="58"/>
      <c r="M32" s="59"/>
    </row>
    <row r="33" spans="1:13" ht="12.95" thickBot="1">
      <c r="A33" s="14" t="s">
        <v>43</v>
      </c>
      <c r="B33" s="18"/>
      <c r="C33" s="19"/>
      <c r="D33" s="19"/>
      <c r="E33" s="19"/>
      <c r="F33" s="16" t="s">
        <v>16</v>
      </c>
      <c r="G33" s="16" t="s">
        <v>16</v>
      </c>
      <c r="H33" s="16" t="s">
        <v>16</v>
      </c>
      <c r="I33" s="58"/>
      <c r="J33" s="58">
        <f t="shared" ref="J33:J36" si="8">C33/$C$37</f>
        <v>0</v>
      </c>
      <c r="K33" s="58"/>
      <c r="L33" s="58"/>
      <c r="M33" s="59"/>
    </row>
    <row r="34" spans="1:13" ht="12.95" thickBot="1">
      <c r="A34" s="14" t="s">
        <v>44</v>
      </c>
      <c r="B34" s="18"/>
      <c r="C34" s="19"/>
      <c r="D34" s="19"/>
      <c r="E34" s="19"/>
      <c r="F34" s="16" t="s">
        <v>16</v>
      </c>
      <c r="G34" s="16" t="s">
        <v>16</v>
      </c>
      <c r="H34" s="16" t="s">
        <v>16</v>
      </c>
      <c r="I34" s="58"/>
      <c r="J34" s="58">
        <f t="shared" si="8"/>
        <v>0</v>
      </c>
      <c r="K34" s="58"/>
      <c r="L34" s="58"/>
      <c r="M34" s="59"/>
    </row>
    <row r="35" spans="1:13" ht="12.95" thickBot="1">
      <c r="A35" s="14" t="s">
        <v>45</v>
      </c>
      <c r="B35" s="18"/>
      <c r="C35" s="19"/>
      <c r="D35" s="19"/>
      <c r="E35" s="19"/>
      <c r="F35" s="16" t="s">
        <v>16</v>
      </c>
      <c r="G35" s="16" t="s">
        <v>16</v>
      </c>
      <c r="H35" s="16" t="s">
        <v>16</v>
      </c>
      <c r="I35" s="58"/>
      <c r="J35" s="58">
        <f t="shared" si="8"/>
        <v>0</v>
      </c>
      <c r="K35" s="58"/>
      <c r="L35" s="58"/>
      <c r="M35" s="59"/>
    </row>
    <row r="36" spans="1:13" ht="12.95" thickBot="1">
      <c r="A36" s="14" t="s">
        <v>46</v>
      </c>
      <c r="B36" s="18"/>
      <c r="C36" s="19"/>
      <c r="D36" s="19"/>
      <c r="E36" s="19"/>
      <c r="F36" s="16" t="s">
        <v>16</v>
      </c>
      <c r="G36" s="16" t="s">
        <v>16</v>
      </c>
      <c r="H36" s="16" t="s">
        <v>16</v>
      </c>
      <c r="I36" s="58"/>
      <c r="J36" s="58">
        <f t="shared" si="8"/>
        <v>0</v>
      </c>
      <c r="K36" s="58"/>
      <c r="L36" s="58"/>
      <c r="M36" s="59"/>
    </row>
    <row r="37" spans="1:13" ht="12.95" thickBot="1">
      <c r="A37" s="20" t="s">
        <v>47</v>
      </c>
      <c r="B37" s="21">
        <f>SUM(B6:B36)</f>
        <v>594</v>
      </c>
      <c r="C37" s="22">
        <f>SUM(C6:C36)</f>
        <v>540</v>
      </c>
      <c r="D37" s="22">
        <f>SUM(D6:D36)</f>
        <v>360</v>
      </c>
      <c r="E37" s="22">
        <f>SUM(E6:E36)</f>
        <v>180</v>
      </c>
      <c r="F37" s="22">
        <f>SUM(F6:F36)</f>
        <v>0</v>
      </c>
      <c r="G37" s="22">
        <f>SUM(G6:G36)</f>
        <v>0</v>
      </c>
      <c r="H37" s="22">
        <f>SUM(H6:H36)</f>
        <v>0</v>
      </c>
      <c r="I37" s="23">
        <f>(B37-C37)/C37</f>
        <v>0.1</v>
      </c>
      <c r="J37" s="23">
        <f>SUM(J5:J36)</f>
        <v>1.0000000000000002</v>
      </c>
      <c r="K37" s="23">
        <f>E37/C37</f>
        <v>0.33333333333333331</v>
      </c>
      <c r="L37" s="23">
        <f>D37/C37</f>
        <v>0.66666666666666663</v>
      </c>
      <c r="M37" s="24">
        <f>SUM(M5:M36)</f>
        <v>0.66666666666666652</v>
      </c>
    </row>
    <row r="38" spans="1:13" ht="12.95" thickBot="1">
      <c r="A38" s="25"/>
      <c r="M38" s="27"/>
    </row>
    <row r="39" spans="1:13" ht="12.95" thickBot="1">
      <c r="A39" s="28" t="s">
        <v>48</v>
      </c>
      <c r="B39" s="29"/>
      <c r="C39" s="29"/>
      <c r="D39" s="29"/>
      <c r="E39" s="29"/>
      <c r="F39" s="29"/>
      <c r="G39" s="29"/>
      <c r="H39" s="30"/>
      <c r="I39" s="31"/>
      <c r="J39" s="31"/>
      <c r="K39" s="31"/>
      <c r="L39" s="31"/>
      <c r="M39" s="30"/>
    </row>
    <row r="40" spans="1:13" ht="23.45" thickBot="1">
      <c r="A40" s="32" t="s">
        <v>49</v>
      </c>
      <c r="B40" s="33"/>
      <c r="C40" s="34"/>
      <c r="D40" s="34"/>
      <c r="E40" s="34"/>
      <c r="F40" s="34"/>
      <c r="G40" s="34"/>
      <c r="H40" s="34"/>
      <c r="I40" s="35"/>
      <c r="J40" s="35"/>
      <c r="K40" s="35"/>
      <c r="L40" s="35"/>
      <c r="M40" s="34"/>
    </row>
    <row r="41" spans="1:13" ht="35.1" thickBot="1">
      <c r="A41" s="32" t="s">
        <v>50</v>
      </c>
      <c r="B41" s="36"/>
      <c r="C41" s="37"/>
      <c r="D41" s="37"/>
      <c r="E41" s="37"/>
      <c r="F41" s="37"/>
      <c r="G41" s="37"/>
      <c r="H41" s="37"/>
      <c r="I41" s="38"/>
      <c r="J41" s="38"/>
      <c r="K41" s="38"/>
      <c r="L41" s="38"/>
      <c r="M41" s="37"/>
    </row>
    <row r="42" spans="1:13" ht="35.1" thickBot="1">
      <c r="A42" s="32" t="s">
        <v>51</v>
      </c>
      <c r="B42" s="36"/>
      <c r="C42" s="37"/>
      <c r="D42" s="37"/>
      <c r="E42" s="37"/>
      <c r="F42" s="37"/>
      <c r="G42" s="37"/>
      <c r="H42" s="37"/>
      <c r="I42" s="38"/>
      <c r="J42" s="38"/>
      <c r="K42" s="38"/>
      <c r="L42" s="38"/>
      <c r="M42" s="37"/>
    </row>
    <row r="43" spans="1:13" ht="46.5" thickBot="1">
      <c r="A43" s="32" t="s">
        <v>52</v>
      </c>
      <c r="B43" s="36"/>
      <c r="C43" s="37"/>
      <c r="D43" s="37"/>
      <c r="E43" s="37"/>
      <c r="F43" s="37"/>
      <c r="G43" s="37"/>
      <c r="H43" s="37"/>
      <c r="I43" s="38"/>
      <c r="J43" s="38"/>
      <c r="K43" s="38"/>
      <c r="L43" s="38"/>
      <c r="M43" s="37"/>
    </row>
  </sheetData>
  <sheetProtection sheet="1" objects="1" scenarios="1" autoFilter="0"/>
  <protectedRanges>
    <protectedRange algorithmName="SHA-512" hashValue="vxsXiiPtcFpJX4G2kf67yhnrZms+WWFRSUxQws/IlSyWB1RLpBhrWg/48Rqo2oJ761s+Fjm0Qvu309biYlNweQ==" saltValue="fTcs1MAxGZS/ESdCg/J0/g==" spinCount="100000" sqref="A5:A43" name="Requirements_1"/>
  </protectedRanges>
  <mergeCells count="2">
    <mergeCell ref="A1:M1"/>
    <mergeCell ref="A4:M4"/>
  </mergeCells>
  <dataValidations count="1">
    <dataValidation type="custom" allowBlank="1" showInputMessage="1" showErrorMessage="1" sqref="B37:H37" xr:uid="{B44E6DF1-8761-4289-AED3-3A5D890175D6}">
      <formula1>SUM(B6:B36)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F47A-E741-43CB-BE99-D6761DFB9956}">
  <dimension ref="A1:G55"/>
  <sheetViews>
    <sheetView workbookViewId="0">
      <selection activeCell="G8" sqref="G8"/>
    </sheetView>
  </sheetViews>
  <sheetFormatPr defaultRowHeight="12.6"/>
  <cols>
    <col min="1" max="1" width="34" customWidth="1"/>
    <col min="2" max="2" width="64.5703125" customWidth="1"/>
    <col min="3" max="3" width="15.42578125" customWidth="1"/>
    <col min="5" max="5" width="51.28515625" bestFit="1" customWidth="1"/>
    <col min="6" max="6" width="26" customWidth="1"/>
    <col min="16379" max="16380" width="9.140625" bestFit="1" customWidth="1"/>
    <col min="16381" max="16384" width="9.140625" customWidth="1"/>
  </cols>
  <sheetData>
    <row r="1" spans="1:7" ht="26.45" thickBot="1">
      <c r="A1" s="39" t="s">
        <v>53</v>
      </c>
      <c r="B1" s="40" t="s">
        <v>54</v>
      </c>
      <c r="C1" s="41" t="s">
        <v>55</v>
      </c>
      <c r="E1" s="42" t="s">
        <v>53</v>
      </c>
      <c r="F1" s="43" t="s">
        <v>55</v>
      </c>
      <c r="G1" s="44"/>
    </row>
    <row r="2" spans="1:7">
      <c r="A2" s="45" t="s">
        <v>15</v>
      </c>
      <c r="B2" t="s">
        <v>56</v>
      </c>
      <c r="C2" s="46">
        <v>0.7</v>
      </c>
      <c r="E2" s="47" t="s">
        <v>15</v>
      </c>
      <c r="F2" s="48">
        <f>IF(SUMIF($A$2:$A$1048576,E2,$C$2:$C$1048576)&gt;0,SUMIF($A$2:$A$1048576,E2,$C$2:$C$1048576),"0%")</f>
        <v>1</v>
      </c>
    </row>
    <row r="3" spans="1:7">
      <c r="A3" s="45" t="s">
        <v>15</v>
      </c>
      <c r="B3" t="s">
        <v>57</v>
      </c>
      <c r="C3" s="46">
        <v>0.3</v>
      </c>
      <c r="E3" s="47" t="s">
        <v>18</v>
      </c>
      <c r="F3" s="48">
        <f>IF(SUMIF($A$2:$A$1048576,E3,$C$2:$C$1048576)&gt;0,SUMIF($A$2:$A$1048576,E3,$C$2:$C$1048576),"0%")</f>
        <v>1</v>
      </c>
    </row>
    <row r="4" spans="1:7">
      <c r="A4" s="45" t="s">
        <v>18</v>
      </c>
      <c r="B4" t="s">
        <v>58</v>
      </c>
      <c r="C4" s="46">
        <v>1</v>
      </c>
      <c r="E4" s="47" t="s">
        <v>20</v>
      </c>
      <c r="F4" s="48" t="str">
        <f>IF(SUMIF($A$2:$A$1048576,E4,$C$2:$C$1048576)&gt;0,SUMIF($A$2:$A$1048576,E4,$C$2:$C$1048576),"0%")</f>
        <v>0%</v>
      </c>
    </row>
    <row r="5" spans="1:7">
      <c r="A5" s="45"/>
      <c r="C5" s="49"/>
      <c r="E5" s="47" t="s">
        <v>24</v>
      </c>
      <c r="F5" s="48" t="str">
        <f>IF(SUMIF($A$2:$A$1048576,E5,$C$2:$C$1048576)&gt;0,SUMIF($A$2:$A$1048576,E5,$C$2:$C$1048576),"0%")</f>
        <v>0%</v>
      </c>
    </row>
    <row r="6" spans="1:7">
      <c r="A6" s="45"/>
      <c r="C6" s="49"/>
      <c r="E6" s="47" t="s">
        <v>25</v>
      </c>
      <c r="F6" s="48" t="str">
        <f>IF(SUMIF($A$2:$A$1048576,E6,$C$2:$C$1048576)&gt;0,SUMIF($A$2:$A$1048576,E6,$C$2:$C$1048576),"0%")</f>
        <v>0%</v>
      </c>
    </row>
    <row r="7" spans="1:7">
      <c r="A7" s="45"/>
      <c r="C7" s="49"/>
      <c r="E7" s="47" t="s">
        <v>27</v>
      </c>
      <c r="F7" s="48" t="str">
        <f>IF(SUMIF($A$2:$A$1048576,E7,$C$2:$C$1048576)&gt;0,SUMIF($A$2:$A$1048576,E7,$C$2:$C$1048576),"0%")</f>
        <v>0%</v>
      </c>
    </row>
    <row r="8" spans="1:7">
      <c r="A8" s="45"/>
      <c r="C8" s="49"/>
      <c r="E8" s="47" t="s">
        <v>29</v>
      </c>
      <c r="F8" s="48" t="str">
        <f>IF(SUMIF($A$2:$A$1048576,E8,$C$2:$C$1048576)&gt;0,SUMIF($A$2:$A$1048576,E8,$C$2:$C$1048576),"0%")</f>
        <v>0%</v>
      </c>
    </row>
    <row r="9" spans="1:7">
      <c r="A9" s="45"/>
      <c r="C9" s="49"/>
      <c r="E9" s="47" t="s">
        <v>31</v>
      </c>
      <c r="F9" s="48" t="str">
        <f>IF(SUMIF($A$2:$A$1048576,E9,$C$2:$C$1048576)&gt;0,SUMIF($A$2:$A$1048576,E9,$C$2:$C$1048576),"0%")</f>
        <v>0%</v>
      </c>
    </row>
    <row r="10" spans="1:7">
      <c r="A10" s="45"/>
      <c r="C10" s="49"/>
      <c r="E10" s="47" t="s">
        <v>32</v>
      </c>
      <c r="F10" s="48" t="str">
        <f>IF(SUMIF($A$2:$A$1048576,E10,$C$2:$C$1048576)&gt;0,SUMIF($A$2:$A$1048576,E10,$C$2:$C$1048576),"0%")</f>
        <v>0%</v>
      </c>
    </row>
    <row r="11" spans="1:7">
      <c r="A11" s="45"/>
      <c r="C11" s="49"/>
      <c r="E11" s="47" t="s">
        <v>33</v>
      </c>
      <c r="F11" s="48" t="str">
        <f>IF(SUMIF($A$2:$A$1048576,E11,$C$2:$C$1048576)&gt;0,SUMIF($A$2:$A$1048576,E11,$C$2:$C$1048576),"0%")</f>
        <v>0%</v>
      </c>
    </row>
    <row r="12" spans="1:7">
      <c r="A12" s="45"/>
      <c r="C12" s="49"/>
      <c r="E12" s="47" t="s">
        <v>34</v>
      </c>
      <c r="F12" s="48" t="str">
        <f>IF(SUMIF($A$2:$A$1048576,E12,$C$2:$C$1048576)&gt;0,SUMIF($A$2:$A$1048576,E12,$C$2:$C$1048576),"0%")</f>
        <v>0%</v>
      </c>
    </row>
    <row r="13" spans="1:7">
      <c r="A13" s="45"/>
      <c r="C13" s="49"/>
      <c r="E13" s="47" t="s">
        <v>36</v>
      </c>
      <c r="F13" s="48" t="str">
        <f>IF(SUMIF($A$2:$A$1048576,E13,$C$2:$C$1048576)&gt;0,SUMIF($A$2:$A$1048576,E13,$C$2:$C$1048576),"0%")</f>
        <v>0%</v>
      </c>
    </row>
    <row r="14" spans="1:7">
      <c r="A14" s="45"/>
      <c r="C14" s="49"/>
      <c r="E14" s="47" t="s">
        <v>37</v>
      </c>
      <c r="F14" s="48" t="str">
        <f>IF(SUMIF($A$2:$A$1048576,E14,$C$2:$C$1048576)&gt;0,SUMIF($A$2:$A$1048576,E14,$C$2:$C$1048576),"0%")</f>
        <v>0%</v>
      </c>
    </row>
    <row r="15" spans="1:7">
      <c r="A15" s="45"/>
      <c r="C15" s="49"/>
      <c r="E15" s="47" t="s">
        <v>38</v>
      </c>
      <c r="F15" s="48" t="str">
        <f>IF(SUMIF($A$2:$A$1048576,E15,$C$2:$C$1048576)&gt;0,SUMIF($A$2:$A$1048576,E15,$C$2:$C$1048576),"0%")</f>
        <v>0%</v>
      </c>
    </row>
    <row r="16" spans="1:7">
      <c r="A16" s="45"/>
      <c r="C16" s="49"/>
      <c r="E16" s="47" t="s">
        <v>39</v>
      </c>
      <c r="F16" s="48" t="str">
        <f>IF(SUMIF($A$2:$A$1048576,E16,$C$2:$C$1048576)&gt;0,SUMIF($A$2:$A$1048576,E16,$C$2:$C$1048576),"0%")</f>
        <v>0%</v>
      </c>
    </row>
    <row r="17" spans="1:6" ht="12.95" thickBot="1">
      <c r="A17" s="45"/>
      <c r="C17" s="49"/>
      <c r="E17" s="50" t="s">
        <v>40</v>
      </c>
      <c r="F17" s="51" t="str">
        <f>IF(SUMIF($A$2:$A$1048576,E17,$C$2:$C$1048576)&gt;0,SUMIF($A$2:$A$1048576,E17,$C$2:$C$1048576),"0%")</f>
        <v>0%</v>
      </c>
    </row>
    <row r="18" spans="1:6" ht="12.95">
      <c r="A18" s="45"/>
      <c r="C18" s="49"/>
      <c r="E18" s="52" t="s">
        <v>59</v>
      </c>
      <c r="F18" s="53"/>
    </row>
    <row r="19" spans="1:6">
      <c r="A19" s="45"/>
      <c r="C19" s="49"/>
    </row>
    <row r="20" spans="1:6">
      <c r="A20" s="45"/>
      <c r="C20" s="49"/>
    </row>
    <row r="21" spans="1:6">
      <c r="A21" s="45"/>
      <c r="C21" s="49"/>
    </row>
    <row r="22" spans="1:6">
      <c r="A22" s="45"/>
      <c r="C22" s="49"/>
    </row>
    <row r="23" spans="1:6">
      <c r="A23" s="45"/>
      <c r="C23" s="49"/>
    </row>
    <row r="24" spans="1:6">
      <c r="A24" s="45"/>
      <c r="C24" s="49"/>
    </row>
    <row r="25" spans="1:6">
      <c r="A25" s="45"/>
      <c r="C25" s="49"/>
    </row>
    <row r="26" spans="1:6">
      <c r="A26" s="45"/>
      <c r="C26" s="49"/>
    </row>
    <row r="27" spans="1:6">
      <c r="A27" s="45"/>
      <c r="C27" s="49"/>
    </row>
    <row r="28" spans="1:6">
      <c r="A28" s="45"/>
      <c r="C28" s="49"/>
    </row>
    <row r="29" spans="1:6">
      <c r="A29" s="45"/>
      <c r="C29" s="49"/>
    </row>
    <row r="30" spans="1:6">
      <c r="A30" s="45"/>
      <c r="C30" s="49"/>
    </row>
    <row r="31" spans="1:6">
      <c r="A31" s="45"/>
      <c r="C31" s="49"/>
    </row>
    <row r="32" spans="1:6">
      <c r="A32" s="45"/>
      <c r="C32" s="49"/>
    </row>
    <row r="33" spans="1:3">
      <c r="A33" s="45"/>
      <c r="C33" s="49"/>
    </row>
    <row r="34" spans="1:3">
      <c r="A34" s="45"/>
      <c r="C34" s="49"/>
    </row>
    <row r="35" spans="1:3">
      <c r="A35" s="45"/>
      <c r="C35" s="49"/>
    </row>
    <row r="36" spans="1:3">
      <c r="A36" s="45"/>
      <c r="C36" s="49"/>
    </row>
    <row r="37" spans="1:3">
      <c r="A37" s="45"/>
      <c r="C37" s="49"/>
    </row>
    <row r="38" spans="1:3">
      <c r="A38" s="45"/>
      <c r="C38" s="49"/>
    </row>
    <row r="39" spans="1:3">
      <c r="A39" s="45"/>
      <c r="C39" s="49"/>
    </row>
    <row r="40" spans="1:3">
      <c r="A40" s="45"/>
      <c r="C40" s="49"/>
    </row>
    <row r="41" spans="1:3">
      <c r="A41" s="45"/>
      <c r="C41" s="49"/>
    </row>
    <row r="42" spans="1:3">
      <c r="A42" s="45"/>
      <c r="C42" s="49"/>
    </row>
    <row r="43" spans="1:3">
      <c r="A43" s="45"/>
      <c r="C43" s="49"/>
    </row>
    <row r="44" spans="1:3">
      <c r="A44" s="45"/>
      <c r="C44" s="49"/>
    </row>
    <row r="45" spans="1:3">
      <c r="A45" s="45"/>
      <c r="C45" s="49"/>
    </row>
    <row r="46" spans="1:3">
      <c r="A46" s="45"/>
      <c r="C46" s="49"/>
    </row>
    <row r="47" spans="1:3">
      <c r="A47" s="45"/>
      <c r="C47" s="49"/>
    </row>
    <row r="48" spans="1:3">
      <c r="A48" s="45"/>
      <c r="C48" s="49"/>
    </row>
    <row r="49" spans="1:3">
      <c r="A49" s="45"/>
      <c r="C49" s="49"/>
    </row>
    <row r="50" spans="1:3">
      <c r="A50" s="45"/>
      <c r="C50" s="49"/>
    </row>
    <row r="51" spans="1:3">
      <c r="A51" s="45"/>
      <c r="C51" s="49"/>
    </row>
    <row r="52" spans="1:3">
      <c r="A52" s="45"/>
      <c r="C52" s="49"/>
    </row>
    <row r="53" spans="1:3">
      <c r="A53" s="45"/>
      <c r="C53" s="49"/>
    </row>
    <row r="54" spans="1:3">
      <c r="A54" s="45"/>
      <c r="C54" s="49"/>
    </row>
    <row r="55" spans="1:3" ht="12.95" thickBot="1">
      <c r="A55" s="54"/>
      <c r="B55" s="55"/>
      <c r="C55" s="56"/>
    </row>
  </sheetData>
  <conditionalFormatting sqref="F2:F17">
    <cfRule type="containsText" dxfId="1" priority="1" operator="containsText" text="0%">
      <formula>NOT(ISERROR(SEARCH("0%",F2)))</formula>
    </cfRule>
    <cfRule type="cellIs" dxfId="0" priority="2" operator="equal">
      <formula>1</formula>
    </cfRule>
  </conditionalFormatting>
  <dataValidations count="1">
    <dataValidation type="list" allowBlank="1" showInputMessage="1" showErrorMessage="1" sqref="A2:A55" xr:uid="{D7A3A88F-B870-42EF-BAD0-8BDAD000A3DD}">
      <formula1>$E$2:$E$17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8A6189D525C4E82F516BBD054EF9A" ma:contentTypeVersion="5" ma:contentTypeDescription="Create a new document." ma:contentTypeScope="" ma:versionID="ab57c207d6b7bd441bfd38b9870537b9">
  <xsd:schema xmlns:xsd="http://www.w3.org/2001/XMLSchema" xmlns:xs="http://www.w3.org/2001/XMLSchema" xmlns:p="http://schemas.microsoft.com/office/2006/metadata/properties" xmlns:ns1="http://schemas.microsoft.com/sharepoint/v3" xmlns:ns2="30a6830f-ad2b-4192-aa55-d5930980d5ae" xmlns:ns3="4d819ac4-a7fd-4a73-bc8f-e7df03f782a6" targetNamespace="http://schemas.microsoft.com/office/2006/metadata/properties" ma:root="true" ma:fieldsID="d21241296739c618895ef6917cd54d2e" ns1:_="" ns2:_="" ns3:_="">
    <xsd:import namespace="http://schemas.microsoft.com/sharepoint/v3"/>
    <xsd:import namespace="30a6830f-ad2b-4192-aa55-d5930980d5ae"/>
    <xsd:import namespace="4d819ac4-a7fd-4a73-bc8f-e7df03f782a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830f-ad2b-4192-aa55-d5930980d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9ac4-a7fd-4a73-bc8f-e7df03f78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26D96-9F95-4A0B-B635-719F407184FB}"/>
</file>

<file path=customXml/itemProps2.xml><?xml version="1.0" encoding="utf-8"?>
<ds:datastoreItem xmlns:ds="http://schemas.openxmlformats.org/officeDocument/2006/customXml" ds:itemID="{7A82ECEF-9FCC-4546-8472-6E58DA63BCDF}"/>
</file>

<file path=customXml/itemProps3.xml><?xml version="1.0" encoding="utf-8"?>
<ds:datastoreItem xmlns:ds="http://schemas.openxmlformats.org/officeDocument/2006/customXml" ds:itemID="{3BBAD5A4-FDA5-40C6-9BCA-C362AF889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Lewis, Tiedra</dc:creator>
  <cp:keywords/>
  <dc:description/>
  <cp:lastModifiedBy>Barton, Harry M</cp:lastModifiedBy>
  <cp:revision/>
  <dcterms:created xsi:type="dcterms:W3CDTF">2022-08-15T20:38:16Z</dcterms:created>
  <dcterms:modified xsi:type="dcterms:W3CDTF">2022-08-15T22:04:31Z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0x01010076F8A6189D525C4E82F516BBD054EF9A</vt:lpwstr>
  </property>
</Properties>
</file>